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15" windowWidth="12390" windowHeight="8205"/>
  </bookViews>
  <sheets>
    <sheet name="Sheet 1" sheetId="1" r:id="rId1"/>
    <sheet name="Chk" sheetId="3" r:id="rId2"/>
  </sheets>
  <calcPr calcId="145621"/>
</workbook>
</file>

<file path=xl/calcChain.xml><?xml version="1.0" encoding="utf-8"?>
<calcChain xmlns="http://schemas.openxmlformats.org/spreadsheetml/2006/main">
  <c r="E23" i="1" l="1"/>
  <c r="C36" i="1"/>
  <c r="B36" i="1"/>
  <c r="D25" i="1" l="1"/>
  <c r="E25" i="1" s="1"/>
  <c r="I24" i="1"/>
  <c r="H24" i="1"/>
  <c r="K43" i="1" l="1"/>
  <c r="F8" i="3"/>
  <c r="F3" i="3"/>
  <c r="J43" i="1"/>
  <c r="E8" i="3"/>
  <c r="E3" i="3"/>
  <c r="I26" i="1"/>
  <c r="F4" i="3" s="1"/>
  <c r="H26" i="1"/>
  <c r="E4" i="3" s="1"/>
  <c r="D34" i="1"/>
  <c r="E34" i="1" s="1"/>
  <c r="D33" i="1"/>
  <c r="E33" i="1" s="1"/>
  <c r="D32" i="1"/>
  <c r="E32" i="1" s="1"/>
  <c r="D31" i="1"/>
  <c r="E31" i="1" s="1"/>
  <c r="C24" i="1" l="1"/>
  <c r="B24" i="1"/>
  <c r="C35" i="1"/>
  <c r="F6" i="3" s="1"/>
  <c r="B35" i="1"/>
  <c r="E6" i="3" s="1"/>
  <c r="B26" i="1" l="1"/>
  <c r="B4" i="3" s="1"/>
  <c r="B3" i="3"/>
  <c r="B8" i="3"/>
  <c r="C26" i="1"/>
  <c r="C4" i="3" s="1"/>
  <c r="C8" i="3"/>
  <c r="C3" i="3"/>
  <c r="D21" i="1"/>
  <c r="E21" i="1" s="1"/>
  <c r="D26" i="1" l="1"/>
  <c r="E26" i="1" s="1"/>
  <c r="J31" i="1"/>
  <c r="K31" i="1" s="1"/>
  <c r="J32" i="1"/>
  <c r="K32" i="1" s="1"/>
  <c r="J33" i="1"/>
  <c r="K33" i="1" s="1"/>
  <c r="J34" i="1"/>
  <c r="K34" i="1" s="1"/>
  <c r="J12" i="1" l="1"/>
  <c r="K12" i="1" s="1"/>
  <c r="K47" i="1"/>
  <c r="J46" i="1"/>
  <c r="J44" i="1"/>
  <c r="D39" i="1"/>
  <c r="E39" i="1" s="1"/>
  <c r="D38" i="1"/>
  <c r="E38" i="1" s="1"/>
  <c r="D37" i="1"/>
  <c r="E37" i="1" s="1"/>
  <c r="J26" i="1"/>
  <c r="K26" i="1" s="1"/>
  <c r="J25" i="1"/>
  <c r="K25" i="1" s="1"/>
  <c r="J18" i="1"/>
  <c r="K18" i="1" s="1"/>
  <c r="K45" i="1"/>
  <c r="D23" i="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7" i="1"/>
  <c r="K37" i="1" s="1"/>
  <c r="J38" i="1"/>
  <c r="K38" i="1" s="1"/>
  <c r="J39" i="1"/>
  <c r="K39" i="1" s="1"/>
  <c r="J40" i="1"/>
  <c r="K40" i="1" s="1"/>
  <c r="J45" i="1"/>
  <c r="J24" i="1"/>
  <c r="K24" i="1" s="1"/>
  <c r="J47" i="1"/>
  <c r="D24" i="1"/>
  <c r="E24" i="1" s="1"/>
  <c r="K46" i="1"/>
  <c r="K44" i="1"/>
  <c r="D35" i="1"/>
  <c r="E35" i="1" s="1"/>
  <c r="D36" i="1" l="1"/>
  <c r="E36" i="1" s="1"/>
</calcChain>
</file>

<file path=xl/sharedStrings.xml><?xml version="1.0" encoding="utf-8"?>
<sst xmlns="http://schemas.openxmlformats.org/spreadsheetml/2006/main" count="126" uniqueCount="91">
  <si>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</si>
  <si>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</si>
  <si>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</si>
  <si>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</si>
  <si>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</si>
  <si>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</si>
  <si>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</si>
  <si>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</si>
  <si>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</si>
  <si>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</si>
  <si>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</si>
  <si>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</si>
  <si>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</si>
  <si>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</si>
  <si>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</si>
  <si>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</si>
  <si>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</si>
  <si>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</si>
  <si>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</si>
  <si>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</si>
  <si>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</si>
  <si>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</si>
  <si>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</si>
  <si>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</si>
  <si>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</si>
  <si>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</si>
  <si>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</si>
  <si>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</si>
  <si>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</si>
  <si>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</si>
  <si>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</si>
  <si>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</si>
  <si>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</si>
  <si>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</si>
  <si>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</si>
  <si>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</si>
  <si>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</si>
  <si>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</si>
  <si>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</si>
  <si>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</si>
  <si>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</si>
  <si>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</si>
  <si>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</si>
  <si>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</si>
  <si>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</si>
  <si>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</si>
  <si>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</si>
  <si>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</si>
  <si>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</si>
  <si>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Student Level</t>
  </si>
  <si>
    <t>Source:  IRDS Point-in-Cycle, Registrar, and UIRR Reports</t>
  </si>
  <si>
    <t>IUPUI Honors College</t>
  </si>
  <si>
    <t>IUPUI Combined#</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</si>
  <si>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</si>
  <si>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</si>
  <si>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</si>
  <si>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</si>
  <si>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#Students enrolled at both IN and CO are counted twice at this time. Totals will be adjusted at census. Credits are not affected.</t>
  </si>
  <si>
    <t>IN Total*</t>
  </si>
  <si>
    <t xml:space="preserve">*Total also adjusted for students enrolled in degrees offered through the Graduate School but who also have been distributed to schools housing their programs. Heads are counted only once in IN Total.  Credits are not affected.  </t>
  </si>
  <si>
    <t>Office of Institutional Research and Decision Support 4/17/2017</t>
  </si>
  <si>
    <t>2015 Indy credits</t>
  </si>
  <si>
    <t>2016 Indy credits</t>
  </si>
  <si>
    <t>2015 Indy Heads</t>
  </si>
  <si>
    <t>2016 Indy Heads</t>
  </si>
  <si>
    <t>totals in columns</t>
  </si>
  <si>
    <t>Indy+Colc</t>
  </si>
  <si>
    <t>Students Level</t>
  </si>
  <si>
    <t>Residency</t>
  </si>
  <si>
    <t>Summer I 2017</t>
  </si>
  <si>
    <t xml:space="preserve">+6 ug; +296 grad/prof </t>
  </si>
  <si>
    <t>-51 ug; -34 grad; -22 non-degree</t>
  </si>
  <si>
    <t>-101 ug; -2 grad; -1 non-degree</t>
  </si>
  <si>
    <t>+0 ug; +9 grad/prof</t>
  </si>
  <si>
    <t>-40 ug; +4 grad</t>
  </si>
  <si>
    <t>+15 ug; +7 grad; +5 non-degree</t>
  </si>
  <si>
    <t>-21 ug; -8 grad; +2 non-degree</t>
  </si>
  <si>
    <t>-73 grad/prof</t>
  </si>
  <si>
    <t>-133 ug; -6 grad; +2 non-degree</t>
  </si>
  <si>
    <t>-27 ug; +693 grad/prof</t>
  </si>
  <si>
    <t>-68 ug; -3 grad/prof; +3 non-degree</t>
  </si>
  <si>
    <t>+1 ug; +2 grad</t>
  </si>
  <si>
    <t>-15 ug; +4 grad</t>
  </si>
  <si>
    <t>-22 ug; -9 grad</t>
  </si>
  <si>
    <t>-47 ug; -20 grad</t>
  </si>
  <si>
    <t>-148 ug; +3 grad; -6 non-degree</t>
  </si>
  <si>
    <t>-3 ug; +150 grad</t>
  </si>
  <si>
    <t>+0 non-degree</t>
  </si>
  <si>
    <t>-291 ug; +1 high school; -201 non-degree</t>
  </si>
  <si>
    <t>5/2/2016</t>
  </si>
  <si>
    <t>5/1/2017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</si>
</sst>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10409]#,##0;\-#,##0"/>
  </numFmts>
  <fonts count="37"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s>
  <cellStyleXfs count="3">
    <xf numFmtId="0" fontId="0" fillId="0" borderId="0"/>
    <xf numFmtId="0" fontId="11" fillId="0" borderId="0"/>
    <xf numFmtId="0" fontId="12" fillId="0" borderId="0"/>
  </cellStyleXfs>
  <cellXfs count="196">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5" fillId="0" borderId="9" xfId="0" applyNumberFormat="1" applyFont="1" applyBorder="1" applyAlignment="1">
      <alignment horizontal="center"/>
    </xf>
    <xf numFmtId="164" fontId="15" fillId="0" borderId="10" xfId="0" applyNumberFormat="1" applyFont="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164" fontId="12" fillId="2" borderId="0" xfId="0" applyNumberFormat="1" applyFont="1" applyFill="1" applyBorder="1" applyAlignment="1">
      <alignment horizontal="center" vertical="center" wrapText="1"/>
    </xf>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3" fontId="22" fillId="2" borderId="9" xfId="0" applyNumberFormat="1" applyFont="1" applyFill="1" applyBorder="1" applyAlignment="1">
      <alignment horizontal="center" wrapText="1"/>
    </xf>
    <xf numFmtId="49" fontId="23" fillId="2" borderId="7" xfId="0" applyNumberFormat="1" applyFont="1" applyFill="1" applyBorder="1" applyAlignment="1">
      <alignment vertical="top" wrapText="1"/>
    </xf>
    <xf numFmtId="166" fontId="12" fillId="0" borderId="9" xfId="0" applyNumberFormat="1" applyFont="1" applyFill="1" applyBorder="1" applyAlignment="1">
      <alignment horizontal="center" vertical="center" wrapText="1" readingOrder="1"/>
    </xf>
    <xf numFmtId="164" fontId="22" fillId="2" borderId="1" xfId="0" applyNumberFormat="1" applyFont="1" applyFill="1" applyBorder="1" applyAlignment="1">
      <alignment horizontal="center" wrapText="1"/>
    </xf>
    <xf numFmtId="0" fontId="18" fillId="3" borderId="4" xfId="0" applyFont="1" applyFill="1" applyBorder="1"/>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0" fontId="25" fillId="0" borderId="0" xfId="0" applyFont="1" applyAlignment="1">
      <alignment horizontal="center"/>
    </xf>
    <xf numFmtId="3" fontId="24" fillId="2" borderId="3" xfId="0" applyNumberFormat="1" applyFont="1" applyFill="1" applyBorder="1" applyAlignment="1">
      <alignment horizontal="center" wrapText="1"/>
    </xf>
    <xf numFmtId="164" fontId="24" fillId="2" borderId="12" xfId="0" applyNumberFormat="1" applyFont="1" applyFill="1" applyBorder="1" applyAlignment="1">
      <alignment horizontal="center" wrapText="1"/>
    </xf>
    <xf numFmtId="3" fontId="24" fillId="2" borderId="14" xfId="0" applyNumberFormat="1" applyFont="1" applyFill="1" applyBorder="1" applyAlignment="1">
      <alignment horizontal="center" wrapText="1"/>
    </xf>
    <xf numFmtId="164" fontId="24" fillId="2" borderId="15" xfId="0" applyNumberFormat="1" applyFont="1" applyFill="1" applyBorder="1" applyAlignment="1">
      <alignment horizontal="center" wrapText="1"/>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49" fontId="21" fillId="0" borderId="0" xfId="0" applyNumberFormat="1" applyFont="1" applyAlignment="1">
      <alignment horizontal="right"/>
    </xf>
    <xf numFmtId="0" fontId="15"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7" fillId="3" borderId="25" xfId="0" applyNumberFormat="1" applyFont="1" applyFill="1" applyBorder="1" applyAlignment="1">
      <alignment horizontal="center" vertical="center" wrapText="1" readingOrder="1"/>
    </xf>
    <xf numFmtId="166" fontId="12" fillId="0" borderId="25" xfId="0" applyNumberFormat="1" applyFont="1" applyFill="1" applyBorder="1" applyAlignment="1">
      <alignment horizontal="center" vertical="center" wrapText="1" readingOrder="1"/>
    </xf>
    <xf numFmtId="166" fontId="12" fillId="0" borderId="26"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5"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6" xfId="0" applyNumberFormat="1" applyFont="1" applyFill="1" applyBorder="1" applyAlignment="1">
      <alignment horizontal="center" vertical="center" wrapText="1" readingOrder="1"/>
    </xf>
    <xf numFmtId="166" fontId="12" fillId="2" borderId="25"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66" fontId="12" fillId="2" borderId="9" xfId="0" applyNumberFormat="1" applyFont="1" applyFill="1" applyBorder="1" applyAlignment="1">
      <alignment horizontal="center" vertical="center" wrapText="1" readingOrder="1"/>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166" fontId="32" fillId="0" borderId="10" xfId="0" applyNumberFormat="1" applyFont="1" applyFill="1" applyBorder="1" applyAlignment="1">
      <alignment horizontal="center" vertical="center" wrapText="1" readingOrder="1"/>
    </xf>
    <xf numFmtId="164" fontId="32" fillId="2" borderId="2" xfId="0" applyNumberFormat="1" applyFont="1" applyFill="1" applyBorder="1" applyAlignment="1">
      <alignment horizontal="center" vertical="center" wrapText="1"/>
    </xf>
    <xf numFmtId="0" fontId="16" fillId="3" borderId="19" xfId="0" applyFont="1" applyFill="1" applyBorder="1" applyAlignment="1">
      <alignment horizontal="left" vertical="center"/>
    </xf>
    <xf numFmtId="49" fontId="15" fillId="0" borderId="7" xfId="0" applyNumberFormat="1" applyFont="1" applyFill="1" applyBorder="1" applyAlignment="1">
      <alignment horizontal="left" vertical="center"/>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15" fillId="0" borderId="20"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2" borderId="9"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3" fontId="15" fillId="0" borderId="9" xfId="0" applyNumberFormat="1" applyFont="1" applyFill="1" applyBorder="1" applyAlignment="1">
      <alignment horizontal="center" vertical="center"/>
    </xf>
    <xf numFmtId="3" fontId="35" fillId="2"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164" fontId="36" fillId="3" borderId="1" xfId="0" applyNumberFormat="1" applyFont="1" applyFill="1" applyBorder="1" applyAlignment="1">
      <alignment horizontal="center" vertical="center" wrapText="1"/>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166" fontId="36" fillId="3" borderId="9" xfId="0" applyNumberFormat="1" applyFont="1" applyFill="1" applyBorder="1" applyAlignment="1">
      <alignment horizontal="center" vertical="center" wrapText="1" readingOrder="1"/>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3" fontId="28" fillId="2" borderId="14" xfId="0" applyNumberFormat="1" applyFont="1" applyFill="1" applyBorder="1" applyAlignment="1">
      <alignment horizontal="center" vertical="center" wrapText="1"/>
    </xf>
    <xf numFmtId="164" fontId="28" fillId="2" borderId="15" xfId="0" applyNumberFormat="1" applyFont="1" applyFill="1" applyBorder="1" applyAlignment="1">
      <alignment horizontal="center" vertical="center" wrapText="1"/>
    </xf>
    <xf numFmtId="0" fontId="18" fillId="5" borderId="35" xfId="0" applyFont="1" applyFill="1" applyBorder="1"/>
    <xf numFmtId="3" fontId="18" fillId="5" borderId="36"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33" fillId="2" borderId="11"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3" fontId="33" fillId="2" borderId="11" xfId="0" applyNumberFormat="1" applyFont="1" applyFill="1" applyBorder="1" applyAlignment="1">
      <alignment horizont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0" fontId="4" fillId="0" borderId="20" xfId="0" applyFont="1" applyBorder="1" applyAlignment="1">
      <alignment vertical="center" wrapText="1"/>
    </xf>
    <xf numFmtId="0" fontId="2" fillId="0" borderId="21" xfId="0" applyFont="1" applyBorder="1" applyAlignment="1">
      <alignment vertical="center" wrapText="1"/>
    </xf>
    <xf numFmtId="0" fontId="1" fillId="3" borderId="17" xfId="0" applyFont="1" applyFill="1" applyBorder="1" applyAlignment="1"/>
    <xf numFmtId="0" fontId="1"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23" fillId="0" borderId="4" xfId="0" applyFont="1" applyBorder="1" applyAlignment="1">
      <alignment wrapText="1"/>
    </xf>
    <xf numFmtId="0" fontId="23"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4" fillId="0" borderId="22" xfId="0" applyFont="1"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6"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6" fillId="0" borderId="27" xfId="0" applyFont="1" applyBorder="1" applyAlignment="1">
      <alignment horizontal="right" vertical="center" wrapText="1"/>
    </xf>
    <xf numFmtId="0" fontId="6" fillId="0" borderId="28" xfId="0" applyFont="1" applyBorder="1" applyAlignment="1">
      <alignment horizontal="right" vertical="center" wrapText="1"/>
    </xf>
    <xf numFmtId="0" fontId="23" fillId="0" borderId="13" xfId="0" applyFont="1" applyBorder="1" applyAlignment="1">
      <alignment wrapText="1"/>
    </xf>
    <xf numFmtId="0" fontId="23" fillId="0" borderId="10" xfId="0" applyFont="1" applyBorder="1" applyAlignment="1">
      <alignment wrapText="1"/>
    </xf>
    <xf numFmtId="49" fontId="4" fillId="0" borderId="29"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4" fillId="0" borderId="0" xfId="0" applyFont="1" applyAlignment="1">
      <alignment vertical="top" wrapText="1"/>
    </xf>
    <xf numFmtId="0" fontId="0" fillId="0" borderId="0" xfId="0" applyAlignment="1">
      <alignment vertical="top" wrapText="1"/>
    </xf>
    <xf numFmtId="0" fontId="23" fillId="0" borderId="4" xfId="0" applyFont="1" applyBorder="1" applyAlignment="1"/>
    <xf numFmtId="0" fontId="23" fillId="0" borderId="9" xfId="0" applyFont="1" applyBorder="1" applyAlignment="1"/>
    <xf numFmtId="0" fontId="23" fillId="0" borderId="16" xfId="0" applyFont="1" applyBorder="1" applyAlignment="1"/>
    <xf numFmtId="0" fontId="23" fillId="0" borderId="11" xfId="0" applyFont="1" applyBorder="1" applyAlignment="1"/>
    <xf numFmtId="0" fontId="29" fillId="0" borderId="0" xfId="0" applyFont="1" applyFill="1" applyBorder="1" applyAlignment="1">
      <alignment vertical="center" wrapText="1"/>
    </xf>
    <xf numFmtId="0" fontId="2" fillId="0" borderId="0" xfId="0" applyFont="1" applyFill="1" applyBorder="1" applyAlignment="1">
      <alignment wrapText="1"/>
    </xf>
    <xf numFmtId="166" fontId="28" fillId="3" borderId="9" xfId="0" applyNumberFormat="1" applyFont="1" applyFill="1" applyBorder="1" applyAlignment="1">
      <alignment horizontal="center" vertical="center" wrapText="1" readingOrder="1"/>
    </xf>
    <xf numFmtId="164" fontId="28" fillId="3" borderId="1" xfId="0" applyNumberFormat="1" applyFont="1" applyFill="1" applyBorder="1" applyAlignment="1">
      <alignment horizontal="center" vertical="center" wrapText="1"/>
    </xf>
    <xf numFmtId="3" fontId="28" fillId="5" borderId="33" xfId="0" applyNumberFormat="1" applyFont="1" applyFill="1" applyBorder="1" applyAlignment="1">
      <alignment horizontal="center" vertical="center" wrapText="1"/>
    </xf>
    <xf numFmtId="164" fontId="28" fillId="5" borderId="34" xfId="0" applyNumberFormat="1" applyFont="1" applyFill="1" applyBorder="1" applyAlignment="1">
      <alignment horizontal="center" vertical="center" wrapText="1"/>
    </xf>
    <xf numFmtId="3" fontId="28" fillId="3" borderId="9" xfId="0" applyNumberFormat="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Normal="100" zoomScaleSheetLayoutView="100" workbookViewId="0">
      <selection activeCell="H4" sqref="H4"/>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69</v>
      </c>
      <c r="B1" s="175" t="s">
        <v>37</v>
      </c>
      <c r="C1" s="176"/>
      <c r="D1" s="176"/>
      <c r="E1" s="6"/>
      <c r="F1" s="14"/>
      <c r="G1" s="155">
        <v>42856</v>
      </c>
      <c r="H1" s="156"/>
      <c r="I1" s="156"/>
      <c r="J1" s="156"/>
      <c r="K1" s="156"/>
      <c r="L1" s="156"/>
    </row>
    <row r="2" spans="1:12" s="3" customFormat="1" ht="16.5" customHeight="1" thickBot="1" x14ac:dyDescent="0.3">
      <c r="A2" s="177" t="s">
        <v>4</v>
      </c>
      <c r="B2" s="178"/>
      <c r="C2" s="178"/>
      <c r="D2" s="75"/>
      <c r="E2" s="75"/>
      <c r="F2" s="15"/>
      <c r="G2" s="179" t="s">
        <v>5</v>
      </c>
      <c r="H2" s="178"/>
      <c r="I2" s="178"/>
      <c r="J2" s="178"/>
      <c r="K2" s="87"/>
      <c r="L2" s="88"/>
    </row>
    <row r="3" spans="1:12" s="1" customFormat="1" ht="15.75" thickBot="1" x14ac:dyDescent="0.3">
      <c r="A3" s="69" t="s">
        <v>2</v>
      </c>
      <c r="B3" s="70" t="s">
        <v>89</v>
      </c>
      <c r="C3" s="70" t="s">
        <v>90</v>
      </c>
      <c r="D3" s="74" t="s">
        <v>0</v>
      </c>
      <c r="E3" s="72" t="s">
        <v>1</v>
      </c>
      <c r="F3" s="61"/>
      <c r="G3" s="69" t="s">
        <v>2</v>
      </c>
      <c r="H3" s="70" t="s">
        <v>89</v>
      </c>
      <c r="I3" s="70" t="s">
        <v>90</v>
      </c>
      <c r="J3" s="71" t="s">
        <v>0</v>
      </c>
      <c r="K3" s="72" t="s">
        <v>1</v>
      </c>
      <c r="L3" s="22" t="s">
        <v>42</v>
      </c>
    </row>
    <row r="4" spans="1:12" ht="15" x14ac:dyDescent="0.25">
      <c r="A4" s="73" t="s">
        <v>23</v>
      </c>
      <c r="B4" s="76">
        <v>1674</v>
      </c>
      <c r="C4" s="76">
        <v>1868</v>
      </c>
      <c r="D4" s="140">
        <f t="shared" ref="D4:D24" si="0">C4-B4</f>
        <v>194</v>
      </c>
      <c r="E4" s="141">
        <f t="shared" ref="E4:E24" si="1">D4/B4</f>
        <v>0.11589008363201912</v>
      </c>
      <c r="F4" s="25"/>
      <c r="G4" s="68" t="s">
        <v>23</v>
      </c>
      <c r="H4" s="66"/>
      <c r="I4" s="66"/>
      <c r="J4" s="142">
        <f>I4-H4</f>
        <v>0</v>
      </c>
      <c r="K4" s="108" t="e">
        <f>J4/H4</f>
        <v>#DIV/0!</v>
      </c>
      <c r="L4" s="102" t="s">
        <v>70</v>
      </c>
    </row>
    <row r="5" spans="1:12" ht="15" x14ac:dyDescent="0.25">
      <c r="A5" s="26" t="s">
        <v>24</v>
      </c>
      <c r="B5" s="76">
        <v>1562</v>
      </c>
      <c r="C5" s="76">
        <v>1208</v>
      </c>
      <c r="D5" s="95">
        <f t="shared" si="0"/>
        <v>-354</v>
      </c>
      <c r="E5" s="97">
        <f t="shared" si="1"/>
        <v>-0.2266325224071703</v>
      </c>
      <c r="F5" s="25"/>
      <c r="G5" s="18" t="s">
        <v>24</v>
      </c>
      <c r="H5" s="66"/>
      <c r="I5" s="66"/>
      <c r="J5" s="89">
        <f t="shared" ref="J5:J26" si="2">I5-H5</f>
        <v>0</v>
      </c>
      <c r="K5" s="92" t="e">
        <f t="shared" ref="K5:K26" si="3">J5/H5</f>
        <v>#DIV/0!</v>
      </c>
      <c r="L5" s="102" t="s">
        <v>71</v>
      </c>
    </row>
    <row r="6" spans="1:12" ht="15" x14ac:dyDescent="0.25">
      <c r="A6" s="26" t="s">
        <v>29</v>
      </c>
      <c r="B6" s="76">
        <v>3385</v>
      </c>
      <c r="C6" s="76">
        <v>3076</v>
      </c>
      <c r="D6" s="95">
        <f t="shared" si="0"/>
        <v>-309</v>
      </c>
      <c r="E6" s="97">
        <f t="shared" si="1"/>
        <v>-9.128508124076809E-2</v>
      </c>
      <c r="F6" s="25"/>
      <c r="G6" s="18" t="s">
        <v>29</v>
      </c>
      <c r="H6" s="66"/>
      <c r="I6" s="66"/>
      <c r="J6" s="89">
        <f t="shared" si="2"/>
        <v>0</v>
      </c>
      <c r="K6" s="92" t="e">
        <f t="shared" si="3"/>
        <v>#DIV/0!</v>
      </c>
      <c r="L6" s="103" t="s">
        <v>72</v>
      </c>
    </row>
    <row r="7" spans="1:12" ht="15.75" customHeight="1" x14ac:dyDescent="0.25">
      <c r="A7" s="26" t="s">
        <v>28</v>
      </c>
      <c r="B7" s="76">
        <v>2924</v>
      </c>
      <c r="C7" s="76">
        <v>3105</v>
      </c>
      <c r="D7" s="91">
        <f t="shared" si="0"/>
        <v>181</v>
      </c>
      <c r="E7" s="94">
        <f t="shared" si="1"/>
        <v>6.1901504787961699E-2</v>
      </c>
      <c r="F7" s="25"/>
      <c r="G7" s="18" t="s">
        <v>28</v>
      </c>
      <c r="H7" s="66"/>
      <c r="I7" s="66"/>
      <c r="J7" s="90">
        <f t="shared" si="2"/>
        <v>0</v>
      </c>
      <c r="K7" s="93" t="e">
        <f t="shared" si="3"/>
        <v>#DIV/0!</v>
      </c>
      <c r="L7" s="103" t="s">
        <v>73</v>
      </c>
    </row>
    <row r="8" spans="1:12" ht="15" x14ac:dyDescent="0.25">
      <c r="A8" s="26" t="s">
        <v>41</v>
      </c>
      <c r="B8" s="76">
        <v>742</v>
      </c>
      <c r="C8" s="76">
        <v>558</v>
      </c>
      <c r="D8" s="95">
        <f t="shared" si="0"/>
        <v>-184</v>
      </c>
      <c r="E8" s="97">
        <f t="shared" si="1"/>
        <v>-0.24797843665768193</v>
      </c>
      <c r="F8" s="25"/>
      <c r="G8" s="18" t="s">
        <v>41</v>
      </c>
      <c r="H8" s="66"/>
      <c r="I8" s="66"/>
      <c r="J8" s="89">
        <f t="shared" si="2"/>
        <v>0</v>
      </c>
      <c r="K8" s="92" t="e">
        <f t="shared" si="3"/>
        <v>#DIV/0!</v>
      </c>
      <c r="L8" s="103" t="s">
        <v>74</v>
      </c>
    </row>
    <row r="9" spans="1:12" ht="15" x14ac:dyDescent="0.25">
      <c r="A9" s="26" t="s">
        <v>53</v>
      </c>
      <c r="B9" s="76">
        <v>1842</v>
      </c>
      <c r="C9" s="76">
        <v>1841</v>
      </c>
      <c r="D9" s="95">
        <f t="shared" si="0"/>
        <v>-1</v>
      </c>
      <c r="E9" s="97">
        <f t="shared" si="1"/>
        <v>-5.428881650380022E-4</v>
      </c>
      <c r="F9" s="25"/>
      <c r="G9" s="26" t="s">
        <v>53</v>
      </c>
      <c r="H9" s="66"/>
      <c r="I9" s="66"/>
      <c r="J9" s="90">
        <f t="shared" si="2"/>
        <v>0</v>
      </c>
      <c r="K9" s="93" t="e">
        <f t="shared" si="3"/>
        <v>#DIV/0!</v>
      </c>
      <c r="L9" s="103" t="s">
        <v>75</v>
      </c>
    </row>
    <row r="10" spans="1:12" ht="15" x14ac:dyDescent="0.25">
      <c r="A10" s="26" t="s">
        <v>48</v>
      </c>
      <c r="B10" s="76">
        <v>3607</v>
      </c>
      <c r="C10" s="76">
        <v>3158</v>
      </c>
      <c r="D10" s="95">
        <f t="shared" si="0"/>
        <v>-449</v>
      </c>
      <c r="E10" s="97">
        <f t="shared" si="1"/>
        <v>-0.12448017743276961</v>
      </c>
      <c r="F10" s="25"/>
      <c r="G10" s="18" t="s">
        <v>48</v>
      </c>
      <c r="H10" s="66"/>
      <c r="I10" s="66"/>
      <c r="J10" s="89">
        <f t="shared" si="2"/>
        <v>0</v>
      </c>
      <c r="K10" s="92" t="e">
        <f t="shared" si="3"/>
        <v>#DIV/0!</v>
      </c>
      <c r="L10" s="103" t="s">
        <v>76</v>
      </c>
    </row>
    <row r="11" spans="1:12" ht="14.25" customHeight="1" x14ac:dyDescent="0.25">
      <c r="A11" s="26" t="s">
        <v>38</v>
      </c>
      <c r="B11" s="76">
        <v>1827</v>
      </c>
      <c r="C11" s="76">
        <v>1544</v>
      </c>
      <c r="D11" s="95">
        <f t="shared" si="0"/>
        <v>-283</v>
      </c>
      <c r="E11" s="97">
        <f t="shared" si="1"/>
        <v>-0.15489874110563764</v>
      </c>
      <c r="F11" s="25"/>
      <c r="G11" s="18" t="s">
        <v>38</v>
      </c>
      <c r="H11" s="66"/>
      <c r="I11" s="66"/>
      <c r="J11" s="89">
        <f t="shared" si="2"/>
        <v>0</v>
      </c>
      <c r="K11" s="92" t="e">
        <f t="shared" si="3"/>
        <v>#DIV/0!</v>
      </c>
      <c r="L11" s="103" t="s">
        <v>77</v>
      </c>
    </row>
    <row r="12" spans="1:12" ht="15" x14ac:dyDescent="0.25">
      <c r="A12" s="26" t="s">
        <v>54</v>
      </c>
      <c r="B12" s="76">
        <v>6478</v>
      </c>
      <c r="C12" s="76">
        <v>4948</v>
      </c>
      <c r="D12" s="95">
        <f t="shared" si="0"/>
        <v>-1530</v>
      </c>
      <c r="E12" s="97">
        <f t="shared" si="1"/>
        <v>-0.23618400740969436</v>
      </c>
      <c r="F12" s="25"/>
      <c r="G12" s="18" t="s">
        <v>54</v>
      </c>
      <c r="H12" s="66"/>
      <c r="I12" s="66"/>
      <c r="J12" s="89">
        <f t="shared" si="2"/>
        <v>0</v>
      </c>
      <c r="K12" s="92" t="e">
        <f t="shared" si="3"/>
        <v>#DIV/0!</v>
      </c>
      <c r="L12" s="103" t="s">
        <v>78</v>
      </c>
    </row>
    <row r="13" spans="1:12" ht="15" customHeight="1" x14ac:dyDescent="0.25">
      <c r="A13" s="26" t="s">
        <v>44</v>
      </c>
      <c r="B13" s="76">
        <v>9839</v>
      </c>
      <c r="C13" s="76">
        <v>9906</v>
      </c>
      <c r="D13" s="91">
        <f t="shared" si="0"/>
        <v>67</v>
      </c>
      <c r="E13" s="94">
        <f t="shared" si="1"/>
        <v>6.8096351255208859E-3</v>
      </c>
      <c r="F13" s="25"/>
      <c r="G13" s="18" t="s">
        <v>44</v>
      </c>
      <c r="H13" s="66"/>
      <c r="I13" s="66"/>
      <c r="J13" s="90">
        <f t="shared" si="2"/>
        <v>0</v>
      </c>
      <c r="K13" s="93" t="e">
        <f t="shared" si="3"/>
        <v>#DIV/0!</v>
      </c>
      <c r="L13" s="104" t="s">
        <v>79</v>
      </c>
    </row>
    <row r="14" spans="1:12" ht="14.25" customHeight="1" x14ac:dyDescent="0.25">
      <c r="A14" s="26" t="s">
        <v>25</v>
      </c>
      <c r="B14" s="76">
        <v>2553</v>
      </c>
      <c r="C14" s="76">
        <v>2393</v>
      </c>
      <c r="D14" s="95">
        <f t="shared" si="0"/>
        <v>-160</v>
      </c>
      <c r="E14" s="97">
        <f t="shared" si="1"/>
        <v>-6.2671367019193111E-2</v>
      </c>
      <c r="F14" s="25"/>
      <c r="G14" s="18" t="s">
        <v>25</v>
      </c>
      <c r="H14" s="66"/>
      <c r="I14" s="66"/>
      <c r="J14" s="89">
        <f t="shared" si="2"/>
        <v>0</v>
      </c>
      <c r="K14" s="92" t="e">
        <f t="shared" si="3"/>
        <v>#DIV/0!</v>
      </c>
      <c r="L14" s="104" t="s">
        <v>80</v>
      </c>
    </row>
    <row r="15" spans="1:12" ht="15" x14ac:dyDescent="0.25">
      <c r="A15" s="26" t="s">
        <v>46</v>
      </c>
      <c r="B15" s="76">
        <v>162</v>
      </c>
      <c r="C15" s="76">
        <v>222</v>
      </c>
      <c r="D15" s="91">
        <f t="shared" si="0"/>
        <v>60</v>
      </c>
      <c r="E15" s="94">
        <f t="shared" si="1"/>
        <v>0.37037037037037035</v>
      </c>
      <c r="F15" s="25"/>
      <c r="G15" s="27" t="s">
        <v>46</v>
      </c>
      <c r="H15" s="66"/>
      <c r="I15" s="66"/>
      <c r="J15" s="90">
        <f t="shared" si="2"/>
        <v>0</v>
      </c>
      <c r="K15" s="93" t="e">
        <f t="shared" si="3"/>
        <v>#DIV/0!</v>
      </c>
      <c r="L15" s="103" t="s">
        <v>81</v>
      </c>
    </row>
    <row r="16" spans="1:12" ht="16.5" customHeight="1" x14ac:dyDescent="0.25">
      <c r="A16" s="26" t="s">
        <v>22</v>
      </c>
      <c r="B16" s="76">
        <v>2649</v>
      </c>
      <c r="C16" s="76">
        <v>2538</v>
      </c>
      <c r="D16" s="95">
        <f t="shared" si="0"/>
        <v>-111</v>
      </c>
      <c r="E16" s="97">
        <f t="shared" si="1"/>
        <v>-4.1902604756511891E-2</v>
      </c>
      <c r="F16" s="25"/>
      <c r="G16" s="18" t="s">
        <v>22</v>
      </c>
      <c r="H16" s="66"/>
      <c r="I16" s="66"/>
      <c r="J16" s="89">
        <f t="shared" si="2"/>
        <v>0</v>
      </c>
      <c r="K16" s="92" t="e">
        <f t="shared" si="3"/>
        <v>#DIV/0!</v>
      </c>
      <c r="L16" s="103" t="s">
        <v>82</v>
      </c>
    </row>
    <row r="17" spans="1:12" ht="15" x14ac:dyDescent="0.25">
      <c r="A17" s="26" t="s">
        <v>3</v>
      </c>
      <c r="B17" s="76">
        <v>1378</v>
      </c>
      <c r="C17" s="76">
        <v>876</v>
      </c>
      <c r="D17" s="95">
        <f t="shared" si="0"/>
        <v>-502</v>
      </c>
      <c r="E17" s="97">
        <f t="shared" si="1"/>
        <v>-0.36429608127721336</v>
      </c>
      <c r="F17" s="25"/>
      <c r="G17" s="18" t="s">
        <v>3</v>
      </c>
      <c r="H17" s="66"/>
      <c r="I17" s="66"/>
      <c r="J17" s="89">
        <f t="shared" si="2"/>
        <v>0</v>
      </c>
      <c r="K17" s="92" t="e">
        <f t="shared" si="3"/>
        <v>#DIV/0!</v>
      </c>
      <c r="L17" s="103" t="s">
        <v>84</v>
      </c>
    </row>
    <row r="18" spans="1:12" ht="15" x14ac:dyDescent="0.25">
      <c r="A18" s="18" t="s">
        <v>43</v>
      </c>
      <c r="B18" s="76">
        <v>1124</v>
      </c>
      <c r="C18" s="76">
        <v>944</v>
      </c>
      <c r="D18" s="124">
        <f t="shared" si="0"/>
        <v>-180</v>
      </c>
      <c r="E18" s="125">
        <f t="shared" si="1"/>
        <v>-0.16014234875444841</v>
      </c>
      <c r="F18" s="25"/>
      <c r="G18" s="18" t="s">
        <v>43</v>
      </c>
      <c r="H18" s="66"/>
      <c r="I18" s="66"/>
      <c r="J18" s="89">
        <f t="shared" si="2"/>
        <v>0</v>
      </c>
      <c r="K18" s="92" t="e">
        <f t="shared" si="3"/>
        <v>#DIV/0!</v>
      </c>
      <c r="L18" s="103" t="s">
        <v>83</v>
      </c>
    </row>
    <row r="19" spans="1:12" ht="15.75" customHeight="1" x14ac:dyDescent="0.25">
      <c r="A19" s="26" t="s">
        <v>26</v>
      </c>
      <c r="B19" s="76">
        <v>8688</v>
      </c>
      <c r="C19" s="76">
        <v>6940</v>
      </c>
      <c r="D19" s="124">
        <f t="shared" si="0"/>
        <v>-1748</v>
      </c>
      <c r="E19" s="125">
        <f t="shared" si="1"/>
        <v>-0.20119705340699817</v>
      </c>
      <c r="F19" s="25"/>
      <c r="G19" s="18" t="s">
        <v>26</v>
      </c>
      <c r="H19" s="66"/>
      <c r="I19" s="66"/>
      <c r="J19" s="89">
        <f t="shared" si="2"/>
        <v>0</v>
      </c>
      <c r="K19" s="92" t="e">
        <f t="shared" si="3"/>
        <v>#DIV/0!</v>
      </c>
      <c r="L19" s="103" t="s">
        <v>85</v>
      </c>
    </row>
    <row r="20" spans="1:12" ht="15" x14ac:dyDescent="0.25">
      <c r="A20" s="26" t="s">
        <v>47</v>
      </c>
      <c r="B20" s="76">
        <v>1111</v>
      </c>
      <c r="C20" s="76">
        <v>2572</v>
      </c>
      <c r="D20" s="91">
        <f t="shared" si="0"/>
        <v>1461</v>
      </c>
      <c r="E20" s="94">
        <f t="shared" si="1"/>
        <v>1.315031503150315</v>
      </c>
      <c r="F20" s="25"/>
      <c r="G20" s="18" t="s">
        <v>47</v>
      </c>
      <c r="H20" s="66"/>
      <c r="I20" s="66"/>
      <c r="J20" s="90">
        <f t="shared" si="2"/>
        <v>0</v>
      </c>
      <c r="K20" s="93" t="e">
        <f t="shared" si="3"/>
        <v>#DIV/0!</v>
      </c>
      <c r="L20" s="103" t="s">
        <v>86</v>
      </c>
    </row>
    <row r="21" spans="1:12" ht="15" customHeight="1" x14ac:dyDescent="0.25">
      <c r="A21" s="26" t="s">
        <v>51</v>
      </c>
      <c r="B21" s="76">
        <v>6</v>
      </c>
      <c r="C21" s="76">
        <v>0</v>
      </c>
      <c r="D21" s="95">
        <f>C21-B21</f>
        <v>-6</v>
      </c>
      <c r="E21" s="125">
        <f t="shared" si="1"/>
        <v>-1</v>
      </c>
      <c r="F21" s="25"/>
      <c r="G21" s="18" t="s">
        <v>56</v>
      </c>
      <c r="H21" s="66"/>
      <c r="I21" s="66"/>
      <c r="J21" s="121">
        <f t="shared" si="2"/>
        <v>0</v>
      </c>
      <c r="K21" s="122" t="e">
        <f t="shared" si="3"/>
        <v>#DIV/0!</v>
      </c>
      <c r="L21" s="105" t="s">
        <v>87</v>
      </c>
    </row>
    <row r="22" spans="1:12" ht="15" customHeight="1" x14ac:dyDescent="0.25">
      <c r="A22" s="26" t="s">
        <v>7</v>
      </c>
      <c r="B22" s="76">
        <v>77</v>
      </c>
      <c r="C22" s="76">
        <v>84</v>
      </c>
      <c r="D22" s="91">
        <f t="shared" si="0"/>
        <v>7</v>
      </c>
      <c r="E22" s="94">
        <f t="shared" si="1"/>
        <v>9.0909090909090912E-2</v>
      </c>
      <c r="F22" s="28"/>
      <c r="G22" s="18" t="s">
        <v>27</v>
      </c>
      <c r="H22" s="66"/>
      <c r="I22" s="66"/>
      <c r="J22" s="89">
        <f t="shared" si="2"/>
        <v>0</v>
      </c>
      <c r="K22" s="92" t="e">
        <f t="shared" si="3"/>
        <v>#DIV/0!</v>
      </c>
      <c r="L22" s="106" t="s">
        <v>88</v>
      </c>
    </row>
    <row r="23" spans="1:12" ht="17.25" customHeight="1" x14ac:dyDescent="0.25">
      <c r="A23" s="45" t="s">
        <v>27</v>
      </c>
      <c r="B23" s="76">
        <v>3</v>
      </c>
      <c r="C23" s="76">
        <v>0</v>
      </c>
      <c r="D23" s="95">
        <f t="shared" si="0"/>
        <v>-3</v>
      </c>
      <c r="E23" s="125">
        <f t="shared" si="1"/>
        <v>-1</v>
      </c>
      <c r="F23" s="29"/>
      <c r="G23" s="18"/>
      <c r="H23" s="40"/>
      <c r="I23" s="85"/>
      <c r="J23" s="38"/>
      <c r="K23" s="41"/>
      <c r="L23" s="86"/>
    </row>
    <row r="24" spans="1:12" ht="14.25" customHeight="1" x14ac:dyDescent="0.25">
      <c r="A24" s="46" t="s">
        <v>36</v>
      </c>
      <c r="B24" s="77">
        <f>SUM(B4:B23)</f>
        <v>51631</v>
      </c>
      <c r="C24" s="77">
        <f>SUM(C4:C23)</f>
        <v>47781</v>
      </c>
      <c r="D24" s="195">
        <f t="shared" si="0"/>
        <v>-3850</v>
      </c>
      <c r="E24" s="192">
        <f t="shared" si="1"/>
        <v>-7.4567604733590281E-2</v>
      </c>
      <c r="F24" s="28"/>
      <c r="G24" s="42" t="s">
        <v>58</v>
      </c>
      <c r="H24" s="65">
        <f>SUM(H4:H23)</f>
        <v>0</v>
      </c>
      <c r="I24" s="65">
        <f>SUM(I4:I23)</f>
        <v>0</v>
      </c>
      <c r="J24" s="147">
        <f t="shared" si="2"/>
        <v>0</v>
      </c>
      <c r="K24" s="148" t="e">
        <f t="shared" si="3"/>
        <v>#DIV/0!</v>
      </c>
      <c r="L24" s="21"/>
    </row>
    <row r="25" spans="1:12" ht="15" x14ac:dyDescent="0.25">
      <c r="A25" s="43" t="s">
        <v>17</v>
      </c>
      <c r="B25" s="60">
        <v>2141</v>
      </c>
      <c r="C25" s="60">
        <v>1926</v>
      </c>
      <c r="D25" s="143">
        <f t="shared" ref="D25:D26" si="4">C25-B25</f>
        <v>-215</v>
      </c>
      <c r="E25" s="144">
        <f t="shared" ref="E25:E26" si="5">D25/B25</f>
        <v>-0.10042036431574031</v>
      </c>
      <c r="F25" s="28"/>
      <c r="G25" s="43" t="s">
        <v>17</v>
      </c>
      <c r="H25" s="79">
        <v>512</v>
      </c>
      <c r="I25" s="79">
        <v>460</v>
      </c>
      <c r="J25" s="145">
        <f>I25-H25</f>
        <v>-52</v>
      </c>
      <c r="K25" s="146">
        <f>J25/H25</f>
        <v>-0.1015625</v>
      </c>
      <c r="L25" s="39"/>
    </row>
    <row r="26" spans="1:12" ht="18" customHeight="1" thickBot="1" x14ac:dyDescent="0.3">
      <c r="A26" s="136" t="s">
        <v>52</v>
      </c>
      <c r="B26" s="137">
        <f>SUM(B24:B25)</f>
        <v>53772</v>
      </c>
      <c r="C26" s="137">
        <f>SUM(C24:C25)</f>
        <v>49707</v>
      </c>
      <c r="D26" s="193">
        <f t="shared" si="4"/>
        <v>-4065</v>
      </c>
      <c r="E26" s="194">
        <f t="shared" si="5"/>
        <v>-7.559696496317786E-2</v>
      </c>
      <c r="F26" s="30"/>
      <c r="G26" s="44" t="s">
        <v>52</v>
      </c>
      <c r="H26" s="78">
        <f>SUM(H24:H25)</f>
        <v>512</v>
      </c>
      <c r="I26" s="78">
        <f>SUM(I24:I25)</f>
        <v>460</v>
      </c>
      <c r="J26" s="149">
        <f t="shared" si="2"/>
        <v>-52</v>
      </c>
      <c r="K26" s="150">
        <f t="shared" si="3"/>
        <v>-0.1015625</v>
      </c>
      <c r="L26" s="151" t="s">
        <v>59</v>
      </c>
    </row>
    <row r="27" spans="1:12" ht="14.25" customHeight="1" thickTop="1" x14ac:dyDescent="0.2">
      <c r="A27" s="189"/>
      <c r="B27" s="190"/>
      <c r="C27" s="190"/>
      <c r="D27" s="190"/>
      <c r="E27" s="190"/>
      <c r="F27" s="31"/>
      <c r="G27" s="159"/>
      <c r="H27" s="160"/>
      <c r="I27" s="160"/>
      <c r="J27" s="160"/>
      <c r="K27" s="160"/>
      <c r="L27" s="152"/>
    </row>
    <row r="28" spans="1:12" s="13" customFormat="1" ht="13.5" customHeight="1" x14ac:dyDescent="0.2">
      <c r="A28" s="180" t="s">
        <v>12</v>
      </c>
      <c r="B28" s="181"/>
      <c r="C28" s="181"/>
      <c r="D28" s="181"/>
      <c r="E28" s="181"/>
      <c r="F28" s="17"/>
      <c r="G28" s="161"/>
      <c r="H28" s="161"/>
      <c r="I28" s="161"/>
      <c r="J28" s="161"/>
      <c r="K28" s="161"/>
      <c r="L28" s="152"/>
    </row>
    <row r="29" spans="1:12" ht="10.5" customHeight="1" thickBot="1" x14ac:dyDescent="0.25">
      <c r="A29" s="180"/>
      <c r="B29" s="182"/>
      <c r="C29" s="182"/>
      <c r="D29" s="182"/>
      <c r="E29" s="182"/>
      <c r="F29" s="17"/>
      <c r="G29" s="161"/>
      <c r="H29" s="161"/>
      <c r="I29" s="161"/>
      <c r="J29" s="161"/>
      <c r="K29" s="161"/>
      <c r="L29" s="152"/>
    </row>
    <row r="30" spans="1:12" s="13" customFormat="1" ht="13.5" customHeight="1" thickBot="1" x14ac:dyDescent="0.25">
      <c r="A30" s="101" t="s">
        <v>49</v>
      </c>
      <c r="B30" s="19">
        <v>2016</v>
      </c>
      <c r="C30" s="19">
        <v>2017</v>
      </c>
      <c r="D30" s="127" t="s">
        <v>0</v>
      </c>
      <c r="E30" s="128" t="s">
        <v>1</v>
      </c>
      <c r="F30" s="31"/>
      <c r="G30" s="81" t="s">
        <v>40</v>
      </c>
      <c r="H30" s="19">
        <v>2016</v>
      </c>
      <c r="I30" s="19">
        <v>2017</v>
      </c>
      <c r="J30" s="19" t="s">
        <v>0</v>
      </c>
      <c r="K30" s="20" t="s">
        <v>1</v>
      </c>
      <c r="L30" s="172" t="s">
        <v>57</v>
      </c>
    </row>
    <row r="31" spans="1:12" ht="17.25" customHeight="1" x14ac:dyDescent="0.25">
      <c r="A31" s="109" t="s">
        <v>31</v>
      </c>
      <c r="B31" s="123">
        <v>366</v>
      </c>
      <c r="C31" s="80">
        <v>251</v>
      </c>
      <c r="D31" s="130">
        <f>C31-B31</f>
        <v>-115</v>
      </c>
      <c r="E31" s="131">
        <f>D31/B31</f>
        <v>-0.31420765027322406</v>
      </c>
      <c r="F31" s="32"/>
      <c r="G31" s="62" t="s">
        <v>10</v>
      </c>
      <c r="H31" s="111"/>
      <c r="I31" s="111"/>
      <c r="J31" s="95">
        <f>I31-H31</f>
        <v>0</v>
      </c>
      <c r="K31" s="96" t="e">
        <f>J31/H31</f>
        <v>#DIV/0!</v>
      </c>
      <c r="L31" s="173"/>
    </row>
    <row r="32" spans="1:12" s="3" customFormat="1" ht="16.5" customHeight="1" x14ac:dyDescent="0.25">
      <c r="A32" s="110" t="s">
        <v>6</v>
      </c>
      <c r="B32" s="123">
        <v>1054</v>
      </c>
      <c r="C32" s="80">
        <v>865</v>
      </c>
      <c r="D32" s="130">
        <f t="shared" ref="D32:D34" si="6">C32-B32</f>
        <v>-189</v>
      </c>
      <c r="E32" s="131">
        <f t="shared" ref="E32:E34" si="7">D32/B32</f>
        <v>-0.1793168880455408</v>
      </c>
      <c r="F32" s="32"/>
      <c r="G32" s="26" t="s">
        <v>11</v>
      </c>
      <c r="H32" s="112"/>
      <c r="I32" s="112"/>
      <c r="J32" s="95">
        <f>I32-H32</f>
        <v>0</v>
      </c>
      <c r="K32" s="96" t="e">
        <f>J32/H32</f>
        <v>#DIV/0!</v>
      </c>
      <c r="L32" s="173"/>
    </row>
    <row r="33" spans="1:12" ht="15" customHeight="1" x14ac:dyDescent="0.25">
      <c r="A33" s="110" t="s">
        <v>32</v>
      </c>
      <c r="B33" s="123">
        <v>1469</v>
      </c>
      <c r="C33" s="80">
        <v>1218</v>
      </c>
      <c r="D33" s="130">
        <f t="shared" si="6"/>
        <v>-251</v>
      </c>
      <c r="E33" s="131">
        <f t="shared" si="7"/>
        <v>-0.1708645336963921</v>
      </c>
      <c r="F33" s="32"/>
      <c r="G33" s="63" t="s">
        <v>13</v>
      </c>
      <c r="H33" s="113"/>
      <c r="I33" s="113"/>
      <c r="J33" s="132">
        <f>I33-H33</f>
        <v>0</v>
      </c>
      <c r="K33" s="133" t="e">
        <f>J33/H33</f>
        <v>#DIV/0!</v>
      </c>
      <c r="L33" s="173"/>
    </row>
    <row r="34" spans="1:12" ht="15.75" customHeight="1" thickBot="1" x14ac:dyDescent="0.3">
      <c r="A34" s="110" t="s">
        <v>33</v>
      </c>
      <c r="B34" s="123">
        <v>2868</v>
      </c>
      <c r="C34" s="80">
        <v>2585</v>
      </c>
      <c r="D34" s="130">
        <f t="shared" si="6"/>
        <v>-283</v>
      </c>
      <c r="E34" s="131">
        <f t="shared" si="7"/>
        <v>-9.8675034867503481E-2</v>
      </c>
      <c r="F34" s="32"/>
      <c r="G34" s="64" t="s">
        <v>14</v>
      </c>
      <c r="H34" s="114"/>
      <c r="I34" s="114"/>
      <c r="J34" s="134">
        <f>I34-H34</f>
        <v>0</v>
      </c>
      <c r="K34" s="135" t="e">
        <f>J34/H34</f>
        <v>#DIV/0!</v>
      </c>
      <c r="L34" s="174"/>
    </row>
    <row r="35" spans="1:12" ht="15.75" thickBot="1" x14ac:dyDescent="0.3">
      <c r="A35" s="58" t="s">
        <v>39</v>
      </c>
      <c r="B35" s="65">
        <f>SUM(B31:B34)</f>
        <v>5757</v>
      </c>
      <c r="C35" s="65">
        <f>SUM(C31:C34)</f>
        <v>4919</v>
      </c>
      <c r="D35" s="129">
        <f t="shared" ref="D35:D39" si="8">C35-B35</f>
        <v>-838</v>
      </c>
      <c r="E35" s="126">
        <f t="shared" ref="E35:E37" si="9">D35/B35</f>
        <v>-0.14556192461351397</v>
      </c>
      <c r="F35" s="32"/>
      <c r="G35" s="55"/>
      <c r="H35" s="115"/>
      <c r="I35" s="120"/>
      <c r="J35" s="47"/>
      <c r="K35" s="47"/>
      <c r="L35" s="162"/>
    </row>
    <row r="36" spans="1:12" ht="16.5" customHeight="1" thickBot="1" x14ac:dyDescent="0.3">
      <c r="A36" s="57" t="s">
        <v>35</v>
      </c>
      <c r="B36" s="66">
        <f>9+806</f>
        <v>815</v>
      </c>
      <c r="C36" s="66">
        <f>11+657</f>
        <v>668</v>
      </c>
      <c r="D36" s="98">
        <f t="shared" si="8"/>
        <v>-147</v>
      </c>
      <c r="E36" s="97">
        <f t="shared" si="9"/>
        <v>-0.18036809815950922</v>
      </c>
      <c r="F36" s="32"/>
      <c r="G36" s="82" t="s">
        <v>9</v>
      </c>
      <c r="H36" s="19">
        <v>2016</v>
      </c>
      <c r="I36" s="19">
        <v>2017</v>
      </c>
      <c r="J36" s="83" t="s">
        <v>0</v>
      </c>
      <c r="K36" s="84" t="s">
        <v>1</v>
      </c>
      <c r="L36" s="163"/>
    </row>
    <row r="37" spans="1:12" ht="15" customHeight="1" x14ac:dyDescent="0.25">
      <c r="A37" s="58" t="s">
        <v>7</v>
      </c>
      <c r="B37" s="65">
        <v>1894</v>
      </c>
      <c r="C37" s="65">
        <v>2054</v>
      </c>
      <c r="D37" s="138">
        <f t="shared" si="8"/>
        <v>160</v>
      </c>
      <c r="E37" s="139">
        <f t="shared" si="9"/>
        <v>8.4477296726504753E-2</v>
      </c>
      <c r="F37" s="32"/>
      <c r="G37" s="52" t="s">
        <v>10</v>
      </c>
      <c r="H37" s="116"/>
      <c r="I37" s="116"/>
      <c r="J37" s="107">
        <f>I37-H37</f>
        <v>0</v>
      </c>
      <c r="K37" s="108" t="e">
        <f>J37/H37</f>
        <v>#DIV/0!</v>
      </c>
      <c r="L37" s="163"/>
    </row>
    <row r="38" spans="1:12" ht="14.25" customHeight="1" x14ac:dyDescent="0.25">
      <c r="A38" s="58" t="s">
        <v>8</v>
      </c>
      <c r="B38" s="65">
        <v>1527</v>
      </c>
      <c r="C38" s="65">
        <v>1481</v>
      </c>
      <c r="D38" s="191">
        <f t="shared" si="8"/>
        <v>-46</v>
      </c>
      <c r="E38" s="192">
        <f>D38/B38</f>
        <v>-3.0124426981008513E-2</v>
      </c>
      <c r="F38" s="17"/>
      <c r="G38" s="18" t="s">
        <v>11</v>
      </c>
      <c r="H38" s="117"/>
      <c r="I38" s="117"/>
      <c r="J38" s="107">
        <f>I38-H38</f>
        <v>0</v>
      </c>
      <c r="K38" s="108" t="e">
        <f>J38/H38</f>
        <v>#DIV/0!</v>
      </c>
      <c r="L38" s="163"/>
    </row>
    <row r="39" spans="1:12" ht="16.5" customHeight="1" thickBot="1" x14ac:dyDescent="0.3">
      <c r="A39" s="59" t="s">
        <v>34</v>
      </c>
      <c r="B39" s="67">
        <v>92</v>
      </c>
      <c r="C39" s="67">
        <v>60</v>
      </c>
      <c r="D39" s="99">
        <f t="shared" si="8"/>
        <v>-32</v>
      </c>
      <c r="E39" s="100">
        <f>D39/B39</f>
        <v>-0.34782608695652173</v>
      </c>
      <c r="F39" s="17"/>
      <c r="G39" s="53" t="s">
        <v>15</v>
      </c>
      <c r="H39" s="118"/>
      <c r="I39" s="118"/>
      <c r="J39" s="48">
        <f>I39-H39</f>
        <v>0</v>
      </c>
      <c r="K39" s="49" t="e">
        <f>J39/H39</f>
        <v>#DIV/0!</v>
      </c>
      <c r="L39" s="163"/>
    </row>
    <row r="40" spans="1:12" ht="15.75" customHeight="1" thickBot="1" x14ac:dyDescent="0.3">
      <c r="A40" s="183" t="s">
        <v>55</v>
      </c>
      <c r="B40" s="184"/>
      <c r="C40" s="184"/>
      <c r="D40" s="184"/>
      <c r="E40" s="184"/>
      <c r="F40" s="17"/>
      <c r="G40" s="54" t="s">
        <v>16</v>
      </c>
      <c r="H40" s="119"/>
      <c r="I40" s="119"/>
      <c r="J40" s="50">
        <f>I40-H40</f>
        <v>0</v>
      </c>
      <c r="K40" s="51" t="e">
        <f>J40/H40</f>
        <v>#DIV/0!</v>
      </c>
      <c r="L40" s="164"/>
    </row>
    <row r="41" spans="1:12" ht="12" customHeight="1" thickBot="1" x14ac:dyDescent="0.25">
      <c r="A41" s="184"/>
      <c r="B41" s="184"/>
      <c r="C41" s="184"/>
      <c r="D41" s="184"/>
      <c r="E41" s="184"/>
      <c r="F41" s="17"/>
      <c r="G41" s="5"/>
      <c r="H41" s="9"/>
      <c r="I41" s="9"/>
    </row>
    <row r="42" spans="1:12" ht="13.5" customHeight="1" thickBot="1" x14ac:dyDescent="0.25">
      <c r="A42" s="184"/>
      <c r="B42" s="184"/>
      <c r="C42" s="184"/>
      <c r="D42" s="184"/>
      <c r="E42" s="184"/>
      <c r="F42" s="17"/>
      <c r="G42" s="153" t="s">
        <v>30</v>
      </c>
      <c r="H42" s="154"/>
      <c r="I42" s="154"/>
      <c r="J42" s="19">
        <v>2016</v>
      </c>
      <c r="K42" s="19">
        <v>2017</v>
      </c>
      <c r="L42" s="165"/>
    </row>
    <row r="43" spans="1:12" ht="12.75" customHeight="1" x14ac:dyDescent="0.25">
      <c r="A43" s="184"/>
      <c r="B43" s="184"/>
      <c r="C43" s="184"/>
      <c r="D43" s="184"/>
      <c r="E43" s="184"/>
      <c r="F43" s="33"/>
      <c r="G43" s="187" t="s">
        <v>21</v>
      </c>
      <c r="H43" s="188"/>
      <c r="I43" s="188"/>
      <c r="J43" s="36" t="e">
        <f>H37/H24</f>
        <v>#DIV/0!</v>
      </c>
      <c r="K43" s="37" t="e">
        <f>I37/I24</f>
        <v>#DIV/0!</v>
      </c>
      <c r="L43" s="166"/>
    </row>
    <row r="44" spans="1:12" ht="12.75" customHeight="1" x14ac:dyDescent="0.25">
      <c r="A44" s="184"/>
      <c r="B44" s="184"/>
      <c r="C44" s="184"/>
      <c r="D44" s="184"/>
      <c r="E44" s="184"/>
      <c r="F44" s="33"/>
      <c r="G44" s="185" t="s">
        <v>18</v>
      </c>
      <c r="H44" s="186"/>
      <c r="I44" s="186"/>
      <c r="J44" s="23">
        <f>H38/B24</f>
        <v>0</v>
      </c>
      <c r="K44" s="11">
        <f>I38/C24</f>
        <v>0</v>
      </c>
      <c r="L44" s="167"/>
    </row>
    <row r="45" spans="1:12" ht="12" customHeight="1" x14ac:dyDescent="0.25">
      <c r="A45" s="184"/>
      <c r="B45" s="184"/>
      <c r="C45" s="184"/>
      <c r="D45" s="184"/>
      <c r="E45" s="184"/>
      <c r="F45" s="34"/>
      <c r="G45" s="157" t="s">
        <v>19</v>
      </c>
      <c r="H45" s="158"/>
      <c r="I45" s="158"/>
      <c r="J45" s="23" t="e">
        <f>H39/H24</f>
        <v>#DIV/0!</v>
      </c>
      <c r="K45" s="11" t="e">
        <f>I39/I24</f>
        <v>#DIV/0!</v>
      </c>
      <c r="L45" s="168" t="s">
        <v>50</v>
      </c>
    </row>
    <row r="46" spans="1:12" ht="3.75" hidden="1" customHeight="1" x14ac:dyDescent="0.25">
      <c r="A46" s="184"/>
      <c r="B46" s="184"/>
      <c r="C46" s="184"/>
      <c r="D46" s="184"/>
      <c r="E46" s="184"/>
      <c r="F46" s="34"/>
      <c r="G46" s="157" t="s">
        <v>20</v>
      </c>
      <c r="H46" s="158"/>
      <c r="I46" s="158"/>
      <c r="J46" s="23">
        <f>H40/B24</f>
        <v>0</v>
      </c>
      <c r="K46" s="11">
        <f>I40/C24</f>
        <v>0</v>
      </c>
      <c r="L46" s="169"/>
    </row>
    <row r="47" spans="1:12" ht="15" customHeight="1" thickBot="1" x14ac:dyDescent="0.3">
      <c r="A47" s="35" t="s">
        <v>45</v>
      </c>
      <c r="F47" s="17"/>
      <c r="G47" s="170" t="s">
        <v>20</v>
      </c>
      <c r="H47" s="171"/>
      <c r="I47" s="171"/>
      <c r="J47" s="24">
        <f>H40/B24</f>
        <v>0</v>
      </c>
      <c r="K47" s="12">
        <f>I40/C24</f>
        <v>0</v>
      </c>
      <c r="L47" s="169"/>
    </row>
    <row r="48" spans="1:12" x14ac:dyDescent="0.2">
      <c r="L48" s="56" t="s">
        <v>60</v>
      </c>
    </row>
  </sheetData>
  <mergeCells count="20">
    <mergeCell ref="A40:E46"/>
    <mergeCell ref="G44:I44"/>
    <mergeCell ref="G43:I43"/>
    <mergeCell ref="A27:E27"/>
    <mergeCell ref="G46:I46"/>
    <mergeCell ref="B1:D1"/>
    <mergeCell ref="A2:C2"/>
    <mergeCell ref="G2:J2"/>
    <mergeCell ref="A28:E28"/>
    <mergeCell ref="A29:E29"/>
    <mergeCell ref="L26:L29"/>
    <mergeCell ref="G42:I42"/>
    <mergeCell ref="G1:L1"/>
    <mergeCell ref="G45:I45"/>
    <mergeCell ref="G27:K29"/>
    <mergeCell ref="L35:L40"/>
    <mergeCell ref="L42:L44"/>
    <mergeCell ref="L45:L47"/>
    <mergeCell ref="G47:I47"/>
    <mergeCell ref="L30:L34"/>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8.5703125" customWidth="1"/>
  </cols>
  <sheetData>
    <row r="2" spans="1:6" x14ac:dyDescent="0.2">
      <c r="B2" t="s">
        <v>61</v>
      </c>
      <c r="C2" t="s">
        <v>62</v>
      </c>
      <c r="E2" t="s">
        <v>63</v>
      </c>
      <c r="F2" t="s">
        <v>64</v>
      </c>
    </row>
    <row r="3" spans="1:6" x14ac:dyDescent="0.2">
      <c r="A3" t="s">
        <v>65</v>
      </c>
      <c r="B3">
        <f>IF((SUM('Sheet 1'!B4:B23))=('Sheet 1'!B24),0,1)</f>
        <v>0</v>
      </c>
      <c r="C3">
        <f>IF(SUM('Sheet 1'!C4:C23)='Sheet 1'!C24,0,1)</f>
        <v>0</v>
      </c>
      <c r="E3">
        <f>IF(SUM('Sheet 1'!H4:H23)='Sheet 1'!H24,0,1)</f>
        <v>0</v>
      </c>
      <c r="F3">
        <f>IF(SUM('Sheet 1'!I4:I23)='Sheet 1'!I24,0,1)</f>
        <v>0</v>
      </c>
    </row>
    <row r="4" spans="1:6" x14ac:dyDescent="0.2">
      <c r="A4" t="s">
        <v>66</v>
      </c>
      <c r="B4">
        <f>IF(SUM('Sheet 1'!B24:B25)='Sheet 1'!B26,0,1)</f>
        <v>0</v>
      </c>
      <c r="C4">
        <f>IF(SUM('Sheet 1'!C24:C25)='Sheet 1'!C26,0,1)</f>
        <v>0</v>
      </c>
      <c r="E4">
        <f>IF(SUM('Sheet 1'!H24:H25)='Sheet 1'!H26,0,1)</f>
        <v>0</v>
      </c>
      <c r="F4">
        <f>IF(SUM('Sheet 1'!I24:I25)='Sheet 1'!I26,0,1)</f>
        <v>0</v>
      </c>
    </row>
    <row r="6" spans="1:6" x14ac:dyDescent="0.2">
      <c r="A6" t="s">
        <v>67</v>
      </c>
      <c r="E6">
        <f>IF(SUM('Sheet 1'!B35:B39)='Sheet 1'!H24,0,1)</f>
        <v>1</v>
      </c>
      <c r="F6">
        <f>IF(SUM('Sheet 1'!C35:C39)='Sheet 1'!I24,0,1)</f>
        <v>1</v>
      </c>
    </row>
    <row r="8" spans="1:6" x14ac:dyDescent="0.2">
      <c r="A8" t="s">
        <v>68</v>
      </c>
      <c r="B8">
        <f>IF('Sheet 1'!H34+'Sheet 1'!H40='Sheet 1'!B24,0,1)</f>
        <v>1</v>
      </c>
      <c r="C8">
        <f>IF('Sheet 1'!I34+'Sheet 1'!I40='Sheet 1'!C24,0,1)</f>
        <v>1</v>
      </c>
      <c r="E8">
        <f>IF('Sheet 1'!H33+'Sheet 1'!H39='Sheet 1'!H24,0,1)</f>
        <v>0</v>
      </c>
      <c r="F8">
        <f>IF('Sheet 1'!I33+'Sheet 1'!I39='Sheet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2015-08-10T14:22:14Z</cp:lastPrinted>
  <dcterms:created xsi:type="dcterms:W3CDTF">2005-01-11T16:04:59Z</dcterms:created>
  <dcterms:modified xsi:type="dcterms:W3CDTF">2017-05-01T14:21:11Z</dcterms:modified>
</cp:coreProperties>
</file>